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PRESUN_SUS_PCE\VŘD 23\Opěrné zdi\II_317 České Heřmanice\Celá stavba\"/>
    </mc:Choice>
  </mc:AlternateContent>
  <bookViews>
    <workbookView xWindow="240" yWindow="120" windowWidth="14940" windowHeight="9225"/>
  </bookViews>
  <sheets>
    <sheet name="Souhrn" sheetId="1" r:id="rId1"/>
    <sheet name="0 - SO25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SO251'!$A$1:$M$102</definedName>
    <definedName name="_xlnm.Print_Titles" localSheetId="1">'0 - SO251'!$27:$29</definedName>
  </definedNames>
  <calcPr/>
</workbook>
</file>

<file path=xl/calcChain.xml><?xml version="1.0" encoding="utf-8"?>
<calcChain xmlns="http://schemas.openxmlformats.org/spreadsheetml/2006/main">
  <c i="2" l="1" r="R82"/>
  <c r="R85"/>
  <c r="I82"/>
  <c r="Q82"/>
  <c r="Q85"/>
  <c r="R76"/>
  <c r="R79"/>
  <c r="I76"/>
  <c r="Q76"/>
  <c r="Q79"/>
  <c r="R70"/>
  <c r="R73"/>
  <c r="I70"/>
  <c r="Q70"/>
  <c r="Q73"/>
  <c r="R64"/>
  <c r="R67"/>
  <c r="Q64"/>
  <c r="Q67"/>
  <c r="I64"/>
  <c r="J64"/>
  <c r="H68"/>
  <c r="K22"/>
  <c r="R58"/>
  <c r="I58"/>
  <c r="J58"/>
  <c r="L58"/>
  <c r="R55"/>
  <c r="I55"/>
  <c r="Q55"/>
  <c r="R52"/>
  <c r="R61"/>
  <c r="I52"/>
  <c r="Q52"/>
  <c r="R46"/>
  <c r="I46"/>
  <c r="Q46"/>
  <c r="R43"/>
  <c r="I43"/>
  <c r="Q43"/>
  <c r="R40"/>
  <c r="I40"/>
  <c r="Q40"/>
  <c r="R37"/>
  <c r="I37"/>
  <c r="Q37"/>
  <c r="R34"/>
  <c r="I34"/>
  <c r="Q34"/>
  <c r="R31"/>
  <c r="R49"/>
  <c r="I31"/>
  <c r="Q31"/>
  <c r="Q49"/>
  <c r="A13"/>
  <c l="1" r="J34"/>
  <c r="L34"/>
  <c r="J40"/>
  <c r="L40"/>
  <c r="J52"/>
  <c r="J55"/>
  <c r="L55"/>
  <c r="L64"/>
  <c r="L68"/>
  <c r="L22"/>
  <c r="J82"/>
  <c r="H85"/>
  <c r="J31"/>
  <c r="J37"/>
  <c r="L37"/>
  <c r="J43"/>
  <c r="L43"/>
  <c r="J46"/>
  <c r="L46"/>
  <c r="Q58"/>
  <c r="Q61"/>
  <c r="H67"/>
  <c r="J70"/>
  <c r="L70"/>
  <c r="L74"/>
  <c r="L23"/>
  <c r="J76"/>
  <c r="H80"/>
  <c r="K24"/>
  <c l="1" r="H50"/>
  <c r="H62"/>
  <c r="K21"/>
  <c r="H79"/>
  <c r="L82"/>
  <c r="L86"/>
  <c r="L25"/>
  <c r="L31"/>
  <c r="L50"/>
  <c r="L20"/>
  <c r="H61"/>
  <c r="H73"/>
  <c r="L73"/>
  <c r="J73"/>
  <c r="J74"/>
  <c r="H74"/>
  <c r="K23"/>
  <c r="H86"/>
  <c r="K25"/>
  <c r="H49"/>
  <c r="L52"/>
  <c r="L62"/>
  <c r="L21"/>
  <c r="L67"/>
  <c r="J67"/>
  <c r="J68"/>
  <c r="L76"/>
  <c r="L80"/>
  <c r="L24"/>
  <c l="1" r="J10"/>
  <c r="L79"/>
  <c r="J79"/>
  <c r="J80"/>
  <c r="K20"/>
  <c r="Q11"/>
  <c r="S67"/>
  <c r="S22"/>
  <c r="L61"/>
  <c r="J61"/>
  <c r="J62"/>
  <c r="S73"/>
  <c r="S23"/>
  <c r="J11"/>
  <c i="1" r="F20"/>
  <c r="F13"/>
  <c i="2" r="L49"/>
  <c r="J49"/>
  <c r="R11"/>
  <c r="L85"/>
  <c r="J85"/>
  <c r="J86"/>
  <c l="1" r="S11"/>
  <c i="1" r="S20"/>
  <c i="2" r="S79"/>
  <c r="S24"/>
  <c r="S61"/>
  <c r="S21"/>
  <c r="S49"/>
  <c r="S20"/>
  <c r="J50"/>
  <c i="1" r="D20"/>
  <c r="F11"/>
  <c i="2" r="S85"/>
  <c r="S25"/>
</calcChain>
</file>

<file path=xl/sharedStrings.xml><?xml version="1.0" encoding="utf-8"?>
<sst xmlns="http://schemas.openxmlformats.org/spreadsheetml/2006/main">
  <si>
    <t>SOUHRNNÝ LIST STAVBY</t>
  </si>
  <si>
    <t>STAVBA</t>
  </si>
  <si>
    <t>010_2023 - Opěrná zeď II/317 České Heřmanice</t>
  </si>
  <si>
    <t/>
  </si>
  <si>
    <t>ZÁKLADNÍ ÚDAJE</t>
  </si>
  <si>
    <t xml:space="preserve">Objednatel: </t>
  </si>
  <si>
    <t xml:space="preserve">Cena (bez DPH): </t>
  </si>
  <si>
    <t>SÚS Pardubického kraje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</si>
  <si>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</si>
  <si>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</si>
  <si>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</si>
  <si>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</si>
  <si>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</si>
  <si>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</si>
  <si>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</si>
  <si>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</si>
  <si>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</si>
  <si>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</si>
  <si>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</si>
  <si>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SO251</t>
  </si>
  <si>
    <t>Provizorní zajištění nábřežní zdi</t>
  </si>
  <si>
    <t>SOUPIS PRACÍ</t>
  </si>
  <si>
    <t xml:space="preserve">Objekt: </t>
  </si>
  <si>
    <t xml:space="preserve">Celková cena (bez DPH): </t>
  </si>
  <si>
    <t>SO251 - Provizorní zajištění nábřežní zdi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</si>
  <si>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</si>
  <si>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</si>
  <si>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</si>
  <si>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</si>
  <si>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</si>
  <si>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</si>
  <si>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Svislé konstrukce</t>
  </si>
  <si>
    <t>Vodorovné konstrukce</t>
  </si>
  <si>
    <t>Komunikace</t>
  </si>
  <si>
    <t>Ostatní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</si>
  <si>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</si>
  <si>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</si>
  <si>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</si>
  <si>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</si>
  <si>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</si>
  <si>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</si>
  <si>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</si>
  <si>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</si>
  <si>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</si>
  <si>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014122</t>
  </si>
  <si>
    <t>POPLATKY ZA SKLÁDKU TYP S-OO (OSTATNÍ ODPAD)</t>
  </si>
  <si>
    <t>T</t>
  </si>
  <si>
    <t>doplňující popis</t>
  </si>
  <si>
    <t>zemina</t>
  </si>
  <si>
    <t>výměra</t>
  </si>
  <si>
    <t>pol. 12273a pol.12950 (23,616+115)*1,90 = 263.370400 =&gt; A</t>
  </si>
  <si>
    <t>02720</t>
  </si>
  <si>
    <t>POMOC PRÁCE ZŘÍZ NEBO ZAJIŠŤ REGULACI A OCHRANU DOPRAVY</t>
  </si>
  <si>
    <t>KPL</t>
  </si>
  <si>
    <t>Úhrnná částka musí obsahovat veškeré náklady na dočasné úpravy a regulaci dopravy (i pěší) na staveništi a nezbytné značení a opatření vyplývající z
požadavků BOZP na staveništi vč. provizorních lávek a nájezdů, apod. Trasy pro pěší v souladu s vyhl. č. 398/2009 Sb., o obecných technických požadavcích zabezpečujících bezbariérové užívání staveb. 
Včetně návrhu, projednání a zajištění stanovení přechodníé místní úpravy. 
PEVNÁ CENA.</t>
  </si>
  <si>
    <t>1 = 1.000000 =&gt; A</t>
  </si>
  <si>
    <t>02730</t>
  </si>
  <si>
    <t>POMOC PRÁCE ZŘÍZ NEBO ZAJIŠŤ OCHRANU INŽENÝRSKÝCH SÍTÍ</t>
  </si>
  <si>
    <t>ochrana a zajištění sdělovacího vedení</t>
  </si>
  <si>
    <t>dle situace_x000d_
1 = 1.000000 =&gt; A</t>
  </si>
  <si>
    <t>02910</t>
  </si>
  <si>
    <t>OSTATNÍ POŽADAVKY - ZEMĚMĚŘIČSKÁ MĚŘENÍ</t>
  </si>
  <si>
    <t>geodetické práce v rozsahu stavby a zaměření pro dokumentaci skutečného provedení</t>
  </si>
  <si>
    <t>02944</t>
  </si>
  <si>
    <t>OSTAT POŽADAVKY - DOKUMENTACE SKUTEČ PROVEDENÍ V DIGIT FORMĚ</t>
  </si>
  <si>
    <t>03100</t>
  </si>
  <si>
    <t>ZAŘÍZENÍ STAVENIŠTĚ - ZŘÍZENÍ, PROVOZ, DEMONTÁŽ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</si>
  <si>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</si>
  <si>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</si>
  <si>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</si>
  <si>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</si>
  <si>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</si>
  <si>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</si>
  <si>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</si>
  <si>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12273</t>
  </si>
  <si>
    <t>ODKOPÁVKY A PROKOPÁVKY OBECNÉ TŘ. I</t>
  </si>
  <si>
    <t>M3</t>
  </si>
  <si>
    <t>výkop základu
ztížení nasazením kráčejícího rypadla, ručními dokopávkami u paty nábřežní zdi</t>
  </si>
  <si>
    <t>24,6*1,6*0,5 = 19.680000 =&gt; A _x000d_
předpokladané zvodnění dna_x000d_
A*1,2 = 23.616000 =&gt; B</t>
  </si>
  <si>
    <t>12950</t>
  </si>
  <si>
    <t>ČIŠTĚNÍ NÁDRŽÍ A RYBNÍKŮ OD NÁNOSŮ</t>
  </si>
  <si>
    <t>385*0,3 = 115.500000 =&gt; A</t>
  </si>
  <si>
    <t>18215</t>
  </si>
  <si>
    <t>ÚPRAVA POVRCHŮ SROVNÁNÍM ÚZEMÍ V TL DO 0,50M</t>
  </si>
  <si>
    <t>M2</t>
  </si>
  <si>
    <t>hrubé terénní úpravy v místě stavby - přístupová rampa</t>
  </si>
  <si>
    <t>dle situace_x000d_
předpokládaný rozsah 112 = 112.000000 =&gt; A</t>
  </si>
  <si>
    <t>3 - Svislé konstrukce</t>
  </si>
  <si>
    <t>31119</t>
  </si>
  <si>
    <t>ZDI A STĚNY PODPĚR A VOLNÉ Z DÍLCŮ KAMENNÝCH</t>
  </si>
  <si>
    <t>Dřík - kámen na sucho - délka 24,6m</t>
  </si>
  <si>
    <t>2,25*24,6 = 55.350000 =&gt; A</t>
  </si>
  <si>
    <t>4 - Vodorovné konstrukce</t>
  </si>
  <si>
    <t>272315</t>
  </si>
  <si>
    <t>ZÁKLADY Z PROSTÉHO BETONU DO C30/37</t>
  </si>
  <si>
    <t>základ zdi</t>
  </si>
  <si>
    <t xml:space="preserve">24,6*1,6*0,5 =  =&gt; C _x000d_
přídavek za betonáž do rýhy_x000d_
c*1,2 =  =&gt; B</t>
  </si>
  <si>
    <t>5 - Komunikace</t>
  </si>
  <si>
    <t>567306</t>
  </si>
  <si>
    <t>VRSTVY PRO OBNOVU A OPRAVY Z RECYKLOVANÉHO MATERIÁLU</t>
  </si>
  <si>
    <t>obnova krajnice nad sesuvem</t>
  </si>
  <si>
    <t>plocha x tloušťka 10*0,150 = 1.500000 =&gt; A</t>
  </si>
  <si>
    <t>9 - Ostatní konstrukce a práce</t>
  </si>
  <si>
    <t>911CA3</t>
  </si>
  <si>
    <t>SVODIDLO BETON, ÚROVEŇ ZADRŽ N2 VÝŠ 0,8M - DEMONTÁŽ S PŘESUNEM</t>
  </si>
  <si>
    <t>M</t>
  </si>
  <si>
    <t>stávající betonové svodidlo v místě stavby - demontáž mimo prostor stavby včetně Z2
odvoz zajišťuje pronajímatel zařízení</t>
  </si>
  <si>
    <t>dle stávajícího stavu _x000d_
8,0 = 8.000000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</si>
</sst>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4" fillId="2" borderId="12" xfId="0" applyFont="1" applyFill="1" applyBorder="1" applyAlignment="1" applyProtection="1">
      <alignment wrapText="1"/>
    </xf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10</v>
      </c>
      <c r="E13" s="16"/>
      <c r="F13" s="19">
        <f>SUM(F20)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SO251'!J10</f>
        <v>0</v>
      </c>
      <c r="E20" s="26"/>
      <c r="F20" s="25">
        <f>('0 - SO251'!J11)</f>
        <v>0</v>
      </c>
      <c r="G20" s="12"/>
      <c r="H20" s="2"/>
      <c r="I20" s="2"/>
      <c r="S20" s="27">
        <f>ROUND('0 - SO251'!S11,4)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251'!A11" display="'SO251"/>
  </hyperlink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22</v>
      </c>
      <c r="B10" s="1"/>
      <c r="C10" s="16"/>
      <c r="D10" s="1"/>
      <c r="E10" s="1"/>
      <c r="F10" s="1"/>
      <c r="G10" s="17"/>
      <c r="H10" s="1"/>
      <c r="I10" s="31" t="s">
        <v>23</v>
      </c>
      <c r="J10" s="32">
        <f>H50+H62+H68+H74+H80+H86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24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f>L50+L62+L68+L74+L80+L86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AVERAGE(J49,J61,J67,J73,J79,J85)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27</v>
      </c>
      <c r="C19" s="34"/>
      <c r="D19" s="34"/>
      <c r="E19" s="34" t="s">
        <v>28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f>H50</f>
        <v>0</v>
      </c>
      <c r="L20" s="38">
        <f>L50</f>
        <v>0</v>
      </c>
      <c r="M20" s="12"/>
      <c r="N20" s="2"/>
      <c r="O20" s="2"/>
      <c r="P20" s="2"/>
      <c r="Q20" s="2"/>
      <c r="S20" s="27">
        <f>S49</f>
        <v>0</v>
      </c>
    </row>
    <row r="21">
      <c r="A21" s="9"/>
      <c r="B21" s="36">
        <v>1</v>
      </c>
      <c r="C21" s="1"/>
      <c r="D21" s="1"/>
      <c r="E21" s="37" t="s">
        <v>30</v>
      </c>
      <c r="F21" s="1"/>
      <c r="G21" s="1"/>
      <c r="H21" s="1"/>
      <c r="I21" s="1"/>
      <c r="J21" s="1"/>
      <c r="K21" s="38">
        <f>H62</f>
        <v>0</v>
      </c>
      <c r="L21" s="38">
        <f>L62</f>
        <v>0</v>
      </c>
      <c r="M21" s="12"/>
      <c r="N21" s="2"/>
      <c r="O21" s="2"/>
      <c r="P21" s="2"/>
      <c r="Q21" s="2"/>
      <c r="S21" s="27">
        <f>S61</f>
        <v>0</v>
      </c>
    </row>
    <row r="22">
      <c r="A22" s="9"/>
      <c r="B22" s="36">
        <v>3</v>
      </c>
      <c r="C22" s="1"/>
      <c r="D22" s="1"/>
      <c r="E22" s="37" t="s">
        <v>31</v>
      </c>
      <c r="F22" s="1"/>
      <c r="G22" s="1"/>
      <c r="H22" s="1"/>
      <c r="I22" s="1"/>
      <c r="J22" s="1"/>
      <c r="K22" s="38">
        <f>H68</f>
        <v>0</v>
      </c>
      <c r="L22" s="38">
        <f>L68</f>
        <v>0</v>
      </c>
      <c r="M22" s="12"/>
      <c r="N22" s="2"/>
      <c r="O22" s="2"/>
      <c r="P22" s="2"/>
      <c r="Q22" s="2"/>
      <c r="S22" s="27">
        <f>S67</f>
        <v>0</v>
      </c>
    </row>
    <row r="23">
      <c r="A23" s="9"/>
      <c r="B23" s="36">
        <v>4</v>
      </c>
      <c r="C23" s="1"/>
      <c r="D23" s="1"/>
      <c r="E23" s="37" t="s">
        <v>32</v>
      </c>
      <c r="F23" s="1"/>
      <c r="G23" s="1"/>
      <c r="H23" s="1"/>
      <c r="I23" s="1"/>
      <c r="J23" s="1"/>
      <c r="K23" s="38">
        <f>H74</f>
        <v>0</v>
      </c>
      <c r="L23" s="38">
        <f>L74</f>
        <v>0</v>
      </c>
      <c r="M23" s="12"/>
      <c r="N23" s="2"/>
      <c r="O23" s="2"/>
      <c r="P23" s="2"/>
      <c r="Q23" s="2"/>
      <c r="S23" s="27">
        <f>S73</f>
        <v>0</v>
      </c>
    </row>
    <row r="24">
      <c r="A24" s="9"/>
      <c r="B24" s="36">
        <v>5</v>
      </c>
      <c r="C24" s="1"/>
      <c r="D24" s="1"/>
      <c r="E24" s="37" t="s">
        <v>33</v>
      </c>
      <c r="F24" s="1"/>
      <c r="G24" s="1"/>
      <c r="H24" s="1"/>
      <c r="I24" s="1"/>
      <c r="J24" s="1"/>
      <c r="K24" s="38">
        <f>H80</f>
        <v>0</v>
      </c>
      <c r="L24" s="38">
        <f>L80</f>
        <v>0</v>
      </c>
      <c r="M24" s="12"/>
      <c r="N24" s="2"/>
      <c r="O24" s="2"/>
      <c r="P24" s="2"/>
      <c r="Q24" s="2"/>
      <c r="S24" s="27">
        <f>S79</f>
        <v>0</v>
      </c>
    </row>
    <row r="25">
      <c r="A25" s="9"/>
      <c r="B25" s="36">
        <v>9</v>
      </c>
      <c r="C25" s="1"/>
      <c r="D25" s="1"/>
      <c r="E25" s="37" t="s">
        <v>34</v>
      </c>
      <c r="F25" s="1"/>
      <c r="G25" s="1"/>
      <c r="H25" s="1"/>
      <c r="I25" s="1"/>
      <c r="J25" s="1"/>
      <c r="K25" s="38">
        <f>H86</f>
        <v>0</v>
      </c>
      <c r="L25" s="38">
        <f>L86</f>
        <v>0</v>
      </c>
      <c r="M25" s="39"/>
      <c r="N25" s="2"/>
      <c r="O25" s="2"/>
      <c r="P25" s="2"/>
      <c r="Q25" s="2"/>
      <c r="S25" s="27">
        <f>S85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0"/>
      <c r="N26" s="2"/>
      <c r="O26" s="2"/>
      <c r="P26" s="2"/>
      <c r="Q26" s="2"/>
    </row>
    <row r="27" ht="14" customHeight="1">
      <c r="A27" s="4"/>
      <c r="B27" s="28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41"/>
      <c r="N28" s="2"/>
      <c r="O28" s="2"/>
      <c r="P28" s="2"/>
      <c r="Q28" s="2"/>
    </row>
    <row r="29" ht="18" customHeight="1">
      <c r="A29" s="9"/>
      <c r="B29" s="34" t="s">
        <v>36</v>
      </c>
      <c r="C29" s="34" t="s">
        <v>27</v>
      </c>
      <c r="D29" s="34" t="s">
        <v>37</v>
      </c>
      <c r="E29" s="34" t="s">
        <v>28</v>
      </c>
      <c r="F29" s="34" t="s">
        <v>38</v>
      </c>
      <c r="G29" s="35" t="s">
        <v>39</v>
      </c>
      <c r="H29" s="22" t="s">
        <v>40</v>
      </c>
      <c r="I29" s="22" t="s">
        <v>41</v>
      </c>
      <c r="J29" s="22" t="s">
        <v>17</v>
      </c>
      <c r="K29" s="35" t="s">
        <v>42</v>
      </c>
      <c r="L29" s="22" t="s">
        <v>18</v>
      </c>
      <c r="M29" s="39"/>
      <c r="N29" s="2"/>
      <c r="O29" s="2"/>
      <c r="P29" s="2"/>
      <c r="Q29" s="2"/>
    </row>
    <row r="30" ht="40" customHeight="1">
      <c r="A30" s="9"/>
      <c r="B30" s="42" t="s">
        <v>43</v>
      </c>
      <c r="C30" s="1"/>
      <c r="D30" s="1"/>
      <c r="E30" s="1"/>
      <c r="F30" s="1"/>
      <c r="G30" s="1"/>
      <c r="H30" s="43"/>
      <c r="I30" s="1"/>
      <c r="J30" s="43"/>
      <c r="K30" s="1"/>
      <c r="L30" s="1"/>
      <c r="M30" s="12"/>
      <c r="N30" s="2"/>
      <c r="O30" s="2"/>
      <c r="P30" s="2"/>
      <c r="Q30" s="2"/>
    </row>
    <row r="31">
      <c r="A31" s="9"/>
      <c r="B31" s="44">
        <v>1</v>
      </c>
      <c r="C31" s="45" t="s">
        <v>44</v>
      </c>
      <c r="D31" s="45"/>
      <c r="E31" s="45" t="s">
        <v>45</v>
      </c>
      <c r="F31" s="45" t="s">
        <v>3</v>
      </c>
      <c r="G31" s="46" t="s">
        <v>46</v>
      </c>
      <c r="H31" s="47">
        <v>263370</v>
      </c>
      <c r="I31" s="25">
        <f>ROUND(0,2)</f>
        <v>0</v>
      </c>
      <c r="J31" s="48">
        <f>ROUND(I31*H31,2)</f>
        <v>0</v>
      </c>
      <c r="K31" s="49">
        <v>0.20999999999999999</v>
      </c>
      <c r="L31" s="50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51" t="s">
        <v>47</v>
      </c>
      <c r="C32" s="1"/>
      <c r="D32" s="1"/>
      <c r="E32" s="52" t="s">
        <v>48</v>
      </c>
      <c r="F32" s="1"/>
      <c r="G32" s="1"/>
      <c r="H32" s="43"/>
      <c r="I32" s="1"/>
      <c r="J32" s="43"/>
      <c r="K32" s="1"/>
      <c r="L32" s="1"/>
      <c r="M32" s="12"/>
      <c r="N32" s="2"/>
      <c r="O32" s="2"/>
      <c r="P32" s="2"/>
      <c r="Q32" s="2"/>
    </row>
    <row r="33" thickBot="1">
      <c r="A33" s="9"/>
      <c r="B33" s="53" t="s">
        <v>49</v>
      </c>
      <c r="C33" s="54"/>
      <c r="D33" s="54"/>
      <c r="E33" s="55" t="s">
        <v>50</v>
      </c>
      <c r="F33" s="54"/>
      <c r="G33" s="54"/>
      <c r="H33" s="56"/>
      <c r="I33" s="54"/>
      <c r="J33" s="56"/>
      <c r="K33" s="54"/>
      <c r="L33" s="54"/>
      <c r="M33" s="12"/>
      <c r="N33" s="2"/>
      <c r="O33" s="2"/>
      <c r="P33" s="2"/>
      <c r="Q33" s="2"/>
    </row>
    <row r="34" thickTop="1">
      <c r="A34" s="9"/>
      <c r="B34" s="44">
        <v>2</v>
      </c>
      <c r="C34" s="45" t="s">
        <v>51</v>
      </c>
      <c r="D34" s="45"/>
      <c r="E34" s="45" t="s">
        <v>52</v>
      </c>
      <c r="F34" s="45" t="s">
        <v>3</v>
      </c>
      <c r="G34" s="46" t="s">
        <v>53</v>
      </c>
      <c r="H34" s="57">
        <v>1000</v>
      </c>
      <c r="I34" s="58">
        <f>ROUND(0,2)</f>
        <v>0</v>
      </c>
      <c r="J34" s="59">
        <f>ROUND(I34*H34,2)</f>
        <v>0</v>
      </c>
      <c r="K34" s="60">
        <v>0.20999999999999999</v>
      </c>
      <c r="L34" s="61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51" t="s">
        <v>47</v>
      </c>
      <c r="C35" s="1"/>
      <c r="D35" s="1"/>
      <c r="E35" s="52" t="s">
        <v>54</v>
      </c>
      <c r="F35" s="1"/>
      <c r="G35" s="1"/>
      <c r="H35" s="43"/>
      <c r="I35" s="1"/>
      <c r="J35" s="43"/>
      <c r="K35" s="1"/>
      <c r="L35" s="1"/>
      <c r="M35" s="12"/>
      <c r="N35" s="2"/>
      <c r="O35" s="2"/>
      <c r="P35" s="2"/>
      <c r="Q35" s="2"/>
    </row>
    <row r="36" thickBot="1">
      <c r="A36" s="9"/>
      <c r="B36" s="53" t="s">
        <v>49</v>
      </c>
      <c r="C36" s="54"/>
      <c r="D36" s="54"/>
      <c r="E36" s="55" t="s">
        <v>55</v>
      </c>
      <c r="F36" s="54"/>
      <c r="G36" s="54"/>
      <c r="H36" s="56"/>
      <c r="I36" s="54"/>
      <c r="J36" s="56"/>
      <c r="K36" s="54"/>
      <c r="L36" s="54"/>
      <c r="M36" s="12"/>
      <c r="N36" s="2"/>
      <c r="O36" s="2"/>
      <c r="P36" s="2"/>
      <c r="Q36" s="2"/>
    </row>
    <row r="37" thickTop="1">
      <c r="A37" s="9"/>
      <c r="B37" s="44">
        <v>3</v>
      </c>
      <c r="C37" s="45" t="s">
        <v>56</v>
      </c>
      <c r="D37" s="45"/>
      <c r="E37" s="45" t="s">
        <v>57</v>
      </c>
      <c r="F37" s="45" t="s">
        <v>3</v>
      </c>
      <c r="G37" s="46" t="s">
        <v>53</v>
      </c>
      <c r="H37" s="57">
        <v>1000</v>
      </c>
      <c r="I37" s="58">
        <f>ROUND(0,2)</f>
        <v>0</v>
      </c>
      <c r="J37" s="59">
        <f>ROUND(I37*H37,2)</f>
        <v>0</v>
      </c>
      <c r="K37" s="60">
        <v>0.20999999999999999</v>
      </c>
      <c r="L37" s="61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51" t="s">
        <v>47</v>
      </c>
      <c r="C38" s="1"/>
      <c r="D38" s="1"/>
      <c r="E38" s="52" t="s">
        <v>58</v>
      </c>
      <c r="F38" s="1"/>
      <c r="G38" s="1"/>
      <c r="H38" s="43"/>
      <c r="I38" s="1"/>
      <c r="J38" s="43"/>
      <c r="K38" s="1"/>
      <c r="L38" s="1"/>
      <c r="M38" s="12"/>
      <c r="N38" s="2"/>
      <c r="O38" s="2"/>
      <c r="P38" s="2"/>
      <c r="Q38" s="2"/>
    </row>
    <row r="39" thickBot="1">
      <c r="A39" s="9"/>
      <c r="B39" s="53" t="s">
        <v>49</v>
      </c>
      <c r="C39" s="54"/>
      <c r="D39" s="54"/>
      <c r="E39" s="55" t="s">
        <v>59</v>
      </c>
      <c r="F39" s="54"/>
      <c r="G39" s="54"/>
      <c r="H39" s="56"/>
      <c r="I39" s="54"/>
      <c r="J39" s="56"/>
      <c r="K39" s="54"/>
      <c r="L39" s="54"/>
      <c r="M39" s="12"/>
      <c r="N39" s="2"/>
      <c r="O39" s="2"/>
      <c r="P39" s="2"/>
      <c r="Q39" s="2"/>
    </row>
    <row r="40" thickTop="1">
      <c r="A40" s="9"/>
      <c r="B40" s="44">
        <v>4</v>
      </c>
      <c r="C40" s="45" t="s">
        <v>60</v>
      </c>
      <c r="D40" s="45"/>
      <c r="E40" s="45" t="s">
        <v>61</v>
      </c>
      <c r="F40" s="45" t="s">
        <v>3</v>
      </c>
      <c r="G40" s="46" t="s">
        <v>53</v>
      </c>
      <c r="H40" s="57">
        <v>1000</v>
      </c>
      <c r="I40" s="58">
        <f>ROUND(0,2)</f>
        <v>0</v>
      </c>
      <c r="J40" s="59">
        <f>ROUND(I40*H40,2)</f>
        <v>0</v>
      </c>
      <c r="K40" s="60">
        <v>0.20999999999999999</v>
      </c>
      <c r="L40" s="61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51" t="s">
        <v>47</v>
      </c>
      <c r="C41" s="1"/>
      <c r="D41" s="1"/>
      <c r="E41" s="52" t="s">
        <v>62</v>
      </c>
      <c r="F41" s="1"/>
      <c r="G41" s="1"/>
      <c r="H41" s="43"/>
      <c r="I41" s="1"/>
      <c r="J41" s="43"/>
      <c r="K41" s="1"/>
      <c r="L41" s="1"/>
      <c r="M41" s="12"/>
      <c r="N41" s="2"/>
      <c r="O41" s="2"/>
      <c r="P41" s="2"/>
      <c r="Q41" s="2"/>
    </row>
    <row r="42" thickBot="1">
      <c r="A42" s="9"/>
      <c r="B42" s="53" t="s">
        <v>49</v>
      </c>
      <c r="C42" s="54"/>
      <c r="D42" s="54"/>
      <c r="E42" s="55" t="s">
        <v>55</v>
      </c>
      <c r="F42" s="54"/>
      <c r="G42" s="54"/>
      <c r="H42" s="56"/>
      <c r="I42" s="54"/>
      <c r="J42" s="56"/>
      <c r="K42" s="54"/>
      <c r="L42" s="54"/>
      <c r="M42" s="12"/>
      <c r="N42" s="2"/>
      <c r="O42" s="2"/>
      <c r="P42" s="2"/>
      <c r="Q42" s="2"/>
    </row>
    <row r="43" thickTop="1">
      <c r="A43" s="9"/>
      <c r="B43" s="44">
        <v>5</v>
      </c>
      <c r="C43" s="45" t="s">
        <v>63</v>
      </c>
      <c r="D43" s="45"/>
      <c r="E43" s="45" t="s">
        <v>64</v>
      </c>
      <c r="F43" s="45" t="s">
        <v>3</v>
      </c>
      <c r="G43" s="46" t="s">
        <v>53</v>
      </c>
      <c r="H43" s="57">
        <v>1000</v>
      </c>
      <c r="I43" s="58">
        <f>ROUND(0,2)</f>
        <v>0</v>
      </c>
      <c r="J43" s="59">
        <f>ROUND(I43*H43,2)</f>
        <v>0</v>
      </c>
      <c r="K43" s="60">
        <v>0.20999999999999999</v>
      </c>
      <c r="L43" s="61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51" t="s">
        <v>47</v>
      </c>
      <c r="C44" s="1"/>
      <c r="D44" s="1"/>
      <c r="E44" s="52" t="s">
        <v>3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 thickBot="1">
      <c r="A45" s="9"/>
      <c r="B45" s="53" t="s">
        <v>49</v>
      </c>
      <c r="C45" s="54"/>
      <c r="D45" s="54"/>
      <c r="E45" s="55" t="s">
        <v>55</v>
      </c>
      <c r="F45" s="54"/>
      <c r="G45" s="54"/>
      <c r="H45" s="56"/>
      <c r="I45" s="54"/>
      <c r="J45" s="56"/>
      <c r="K45" s="54"/>
      <c r="L45" s="54"/>
      <c r="M45" s="12"/>
      <c r="N45" s="2"/>
      <c r="O45" s="2"/>
      <c r="P45" s="2"/>
      <c r="Q45" s="2"/>
    </row>
    <row r="46" thickTop="1">
      <c r="A46" s="9"/>
      <c r="B46" s="44">
        <v>6</v>
      </c>
      <c r="C46" s="45" t="s">
        <v>65</v>
      </c>
      <c r="D46" s="45"/>
      <c r="E46" s="45" t="s">
        <v>66</v>
      </c>
      <c r="F46" s="45" t="s">
        <v>3</v>
      </c>
      <c r="G46" s="46" t="s">
        <v>53</v>
      </c>
      <c r="H46" s="57">
        <v>1000</v>
      </c>
      <c r="I46" s="58">
        <f>ROUND(0,2)</f>
        <v>0</v>
      </c>
      <c r="J46" s="59">
        <f>ROUND(I46*H46,2)</f>
        <v>0</v>
      </c>
      <c r="K46" s="60">
        <v>0.20999999999999999</v>
      </c>
      <c r="L46" s="61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51" t="s">
        <v>47</v>
      </c>
      <c r="C47" s="1"/>
      <c r="D47" s="1"/>
      <c r="E47" s="52" t="s">
        <v>3</v>
      </c>
      <c r="F47" s="1"/>
      <c r="G47" s="1"/>
      <c r="H47" s="43"/>
      <c r="I47" s="1"/>
      <c r="J47" s="43"/>
      <c r="K47" s="1"/>
      <c r="L47" s="1"/>
      <c r="M47" s="12"/>
      <c r="N47" s="2"/>
      <c r="O47" s="2"/>
      <c r="P47" s="2"/>
      <c r="Q47" s="2"/>
    </row>
    <row r="48" thickBot="1">
      <c r="A48" s="9"/>
      <c r="B48" s="53" t="s">
        <v>49</v>
      </c>
      <c r="C48" s="54"/>
      <c r="D48" s="54"/>
      <c r="E48" s="55" t="s">
        <v>55</v>
      </c>
      <c r="F48" s="54"/>
      <c r="G48" s="54"/>
      <c r="H48" s="56"/>
      <c r="I48" s="54"/>
      <c r="J48" s="56"/>
      <c r="K48" s="54"/>
      <c r="L48" s="54"/>
      <c r="M48" s="12"/>
      <c r="N48" s="2"/>
      <c r="O48" s="2"/>
      <c r="P48" s="2"/>
      <c r="Q48" s="2"/>
    </row>
    <row r="49" thickTop="1" thickBot="1" ht="25" customHeight="1">
      <c r="A49" s="9"/>
      <c r="B49" s="1"/>
      <c r="C49" s="62">
        <v>0</v>
      </c>
      <c r="D49" s="1"/>
      <c r="E49" s="63" t="s">
        <v>29</v>
      </c>
      <c r="F49" s="1"/>
      <c r="G49" s="64" t="s">
        <v>67</v>
      </c>
      <c r="H49" s="65">
        <f>J31+J34+J37+J40+J43+J46</f>
        <v>0</v>
      </c>
      <c r="I49" s="64" t="s">
        <v>68</v>
      </c>
      <c r="J49" s="66">
        <f>(L49-H49)</f>
        <v>0</v>
      </c>
      <c r="K49" s="64" t="s">
        <v>69</v>
      </c>
      <c r="L49" s="67">
        <f>L31+L34+L37+L40+L43+L46</f>
        <v>0</v>
      </c>
      <c r="M49" s="12"/>
      <c r="N49" s="2"/>
      <c r="O49" s="2"/>
      <c r="P49" s="2"/>
      <c r="Q49" s="33">
        <f>0+Q31+Q34+Q37+Q40+Q43+Q46</f>
        <v>0</v>
      </c>
      <c r="R49" s="27">
        <f>0+R31+R34+R37+R40+R43+R46</f>
        <v>0</v>
      </c>
      <c r="S49" s="68">
        <f>Q49*(1+J49)+R49</f>
        <v>0</v>
      </c>
    </row>
    <row r="50" thickTop="1" thickBot="1" ht="25" customHeight="1">
      <c r="A50" s="9"/>
      <c r="B50" s="69"/>
      <c r="C50" s="69"/>
      <c r="D50" s="69"/>
      <c r="E50" s="70"/>
      <c r="F50" s="69"/>
      <c r="G50" s="71" t="s">
        <v>70</v>
      </c>
      <c r="H50" s="72">
        <f>J31+J34+J37+J40+J43+J46</f>
        <v>0</v>
      </c>
      <c r="I50" s="71" t="s">
        <v>71</v>
      </c>
      <c r="J50" s="73">
        <f>0+J49</f>
        <v>0</v>
      </c>
      <c r="K50" s="71" t="s">
        <v>72</v>
      </c>
      <c r="L50" s="74">
        <f>L31+L34+L37+L40+L43+L46</f>
        <v>0</v>
      </c>
      <c r="M50" s="12"/>
      <c r="N50" s="2"/>
      <c r="O50" s="2"/>
      <c r="P50" s="2"/>
      <c r="Q50" s="2"/>
    </row>
    <row r="51" ht="40" customHeight="1">
      <c r="A51" s="9"/>
      <c r="B51" s="75" t="s">
        <v>73</v>
      </c>
      <c r="C51" s="1"/>
      <c r="D51" s="1"/>
      <c r="E51" s="1"/>
      <c r="F51" s="1"/>
      <c r="G51" s="1"/>
      <c r="H51" s="43"/>
      <c r="I51" s="1"/>
      <c r="J51" s="43"/>
      <c r="K51" s="1"/>
      <c r="L51" s="1"/>
      <c r="M51" s="12"/>
      <c r="N51" s="2"/>
      <c r="O51" s="2"/>
      <c r="P51" s="2"/>
      <c r="Q51" s="2"/>
    </row>
    <row r="52">
      <c r="A52" s="9"/>
      <c r="B52" s="44">
        <v>7</v>
      </c>
      <c r="C52" s="45" t="s">
        <v>74</v>
      </c>
      <c r="D52" s="45"/>
      <c r="E52" s="45" t="s">
        <v>75</v>
      </c>
      <c r="F52" s="45" t="s">
        <v>3</v>
      </c>
      <c r="G52" s="46" t="s">
        <v>76</v>
      </c>
      <c r="H52" s="47">
        <v>23616</v>
      </c>
      <c r="I52" s="25">
        <f>ROUND(0,2)</f>
        <v>0</v>
      </c>
      <c r="J52" s="48">
        <f>ROUND(I52*H52,2)</f>
        <v>0</v>
      </c>
      <c r="K52" s="49">
        <v>0.20999999999999999</v>
      </c>
      <c r="L52" s="50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51" t="s">
        <v>47</v>
      </c>
      <c r="C53" s="1"/>
      <c r="D53" s="1"/>
      <c r="E53" s="52" t="s">
        <v>77</v>
      </c>
      <c r="F53" s="1"/>
      <c r="G53" s="1"/>
      <c r="H53" s="43"/>
      <c r="I53" s="1"/>
      <c r="J53" s="43"/>
      <c r="K53" s="1"/>
      <c r="L53" s="1"/>
      <c r="M53" s="12"/>
      <c r="N53" s="2"/>
      <c r="O53" s="2"/>
      <c r="P53" s="2"/>
      <c r="Q53" s="2"/>
    </row>
    <row r="54" thickBot="1">
      <c r="A54" s="9"/>
      <c r="B54" s="53" t="s">
        <v>49</v>
      </c>
      <c r="C54" s="54"/>
      <c r="D54" s="54"/>
      <c r="E54" s="55" t="s">
        <v>78</v>
      </c>
      <c r="F54" s="54"/>
      <c r="G54" s="54"/>
      <c r="H54" s="56"/>
      <c r="I54" s="54"/>
      <c r="J54" s="56"/>
      <c r="K54" s="54"/>
      <c r="L54" s="54"/>
      <c r="M54" s="12"/>
      <c r="N54" s="2"/>
      <c r="O54" s="2"/>
      <c r="P54" s="2"/>
      <c r="Q54" s="2"/>
    </row>
    <row r="55" thickTop="1">
      <c r="A55" s="9"/>
      <c r="B55" s="44">
        <v>8</v>
      </c>
      <c r="C55" s="45" t="s">
        <v>79</v>
      </c>
      <c r="D55" s="45"/>
      <c r="E55" s="45" t="s">
        <v>80</v>
      </c>
      <c r="F55" s="45" t="s">
        <v>3</v>
      </c>
      <c r="G55" s="46" t="s">
        <v>76</v>
      </c>
      <c r="H55" s="57">
        <v>115500</v>
      </c>
      <c r="I55" s="58">
        <f>ROUND(0,2)</f>
        <v>0</v>
      </c>
      <c r="J55" s="59">
        <f>ROUND(I55*H55,2)</f>
        <v>0</v>
      </c>
      <c r="K55" s="60">
        <v>0.20999999999999999</v>
      </c>
      <c r="L55" s="61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51" t="s">
        <v>47</v>
      </c>
      <c r="C56" s="1"/>
      <c r="D56" s="1"/>
      <c r="E56" s="52" t="s">
        <v>3</v>
      </c>
      <c r="F56" s="1"/>
      <c r="G56" s="1"/>
      <c r="H56" s="43"/>
      <c r="I56" s="1"/>
      <c r="J56" s="43"/>
      <c r="K56" s="1"/>
      <c r="L56" s="1"/>
      <c r="M56" s="12"/>
      <c r="N56" s="2"/>
      <c r="O56" s="2"/>
      <c r="P56" s="2"/>
      <c r="Q56" s="2"/>
    </row>
    <row r="57" thickBot="1">
      <c r="A57" s="9"/>
      <c r="B57" s="53" t="s">
        <v>49</v>
      </c>
      <c r="C57" s="54"/>
      <c r="D57" s="54"/>
      <c r="E57" s="55" t="s">
        <v>81</v>
      </c>
      <c r="F57" s="54"/>
      <c r="G57" s="54"/>
      <c r="H57" s="56"/>
      <c r="I57" s="54"/>
      <c r="J57" s="56"/>
      <c r="K57" s="54"/>
      <c r="L57" s="54"/>
      <c r="M57" s="12"/>
      <c r="N57" s="2"/>
      <c r="O57" s="2"/>
      <c r="P57" s="2"/>
      <c r="Q57" s="2"/>
    </row>
    <row r="58" thickTop="1">
      <c r="A58" s="9"/>
      <c r="B58" s="44">
        <v>9</v>
      </c>
      <c r="C58" s="45" t="s">
        <v>82</v>
      </c>
      <c r="D58" s="45"/>
      <c r="E58" s="45" t="s">
        <v>83</v>
      </c>
      <c r="F58" s="45" t="s">
        <v>3</v>
      </c>
      <c r="G58" s="46" t="s">
        <v>84</v>
      </c>
      <c r="H58" s="57">
        <v>112000</v>
      </c>
      <c r="I58" s="58">
        <f>ROUND(0,2)</f>
        <v>0</v>
      </c>
      <c r="J58" s="59">
        <f>ROUND(I58*H58,2)</f>
        <v>0</v>
      </c>
      <c r="K58" s="60">
        <v>0.20999999999999999</v>
      </c>
      <c r="L58" s="61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51" t="s">
        <v>47</v>
      </c>
      <c r="C59" s="1"/>
      <c r="D59" s="1"/>
      <c r="E59" s="52" t="s">
        <v>85</v>
      </c>
      <c r="F59" s="1"/>
      <c r="G59" s="1"/>
      <c r="H59" s="43"/>
      <c r="I59" s="1"/>
      <c r="J59" s="43"/>
      <c r="K59" s="1"/>
      <c r="L59" s="1"/>
      <c r="M59" s="12"/>
      <c r="N59" s="2"/>
      <c r="O59" s="2"/>
      <c r="P59" s="2"/>
      <c r="Q59" s="2"/>
    </row>
    <row r="60" thickBot="1">
      <c r="A60" s="9"/>
      <c r="B60" s="53" t="s">
        <v>49</v>
      </c>
      <c r="C60" s="54"/>
      <c r="D60" s="54"/>
      <c r="E60" s="55" t="s">
        <v>86</v>
      </c>
      <c r="F60" s="54"/>
      <c r="G60" s="54"/>
      <c r="H60" s="56"/>
      <c r="I60" s="54"/>
      <c r="J60" s="56"/>
      <c r="K60" s="54"/>
      <c r="L60" s="54"/>
      <c r="M60" s="12"/>
      <c r="N60" s="2"/>
      <c r="O60" s="2"/>
      <c r="P60" s="2"/>
      <c r="Q60" s="2"/>
    </row>
    <row r="61" thickTop="1" thickBot="1" ht="25" customHeight="1">
      <c r="A61" s="9"/>
      <c r="B61" s="1"/>
      <c r="C61" s="62">
        <v>1</v>
      </c>
      <c r="D61" s="1"/>
      <c r="E61" s="63" t="s">
        <v>30</v>
      </c>
      <c r="F61" s="1"/>
      <c r="G61" s="64" t="s">
        <v>67</v>
      </c>
      <c r="H61" s="65">
        <f>J52+J55+J58</f>
        <v>0</v>
      </c>
      <c r="I61" s="64" t="s">
        <v>68</v>
      </c>
      <c r="J61" s="66">
        <f>(L61-H61)</f>
        <v>0</v>
      </c>
      <c r="K61" s="64" t="s">
        <v>69</v>
      </c>
      <c r="L61" s="67">
        <f>L52+L55+L58</f>
        <v>0</v>
      </c>
      <c r="M61" s="12"/>
      <c r="N61" s="2"/>
      <c r="O61" s="2"/>
      <c r="P61" s="2"/>
      <c r="Q61" s="33">
        <f>0+Q52+Q55+Q58</f>
        <v>0</v>
      </c>
      <c r="R61" s="27">
        <f>0+R52+R55+R58</f>
        <v>0</v>
      </c>
      <c r="S61" s="68">
        <f>Q61*(1+J61)+R61</f>
        <v>0</v>
      </c>
    </row>
    <row r="62" thickTop="1" thickBot="1" ht="25" customHeight="1">
      <c r="A62" s="9"/>
      <c r="B62" s="69"/>
      <c r="C62" s="69"/>
      <c r="D62" s="69"/>
      <c r="E62" s="70"/>
      <c r="F62" s="69"/>
      <c r="G62" s="71" t="s">
        <v>70</v>
      </c>
      <c r="H62" s="72">
        <f>J52+J55+J58</f>
        <v>0</v>
      </c>
      <c r="I62" s="71" t="s">
        <v>71</v>
      </c>
      <c r="J62" s="73">
        <f>0+J61</f>
        <v>0</v>
      </c>
      <c r="K62" s="71" t="s">
        <v>72</v>
      </c>
      <c r="L62" s="74">
        <f>L52+L55+L58</f>
        <v>0</v>
      </c>
      <c r="M62" s="12"/>
      <c r="N62" s="2"/>
      <c r="O62" s="2"/>
      <c r="P62" s="2"/>
      <c r="Q62" s="2"/>
    </row>
    <row r="63" ht="40" customHeight="1">
      <c r="A63" s="9"/>
      <c r="B63" s="75" t="s">
        <v>87</v>
      </c>
      <c r="C63" s="1"/>
      <c r="D63" s="1"/>
      <c r="E63" s="1"/>
      <c r="F63" s="1"/>
      <c r="G63" s="1"/>
      <c r="H63" s="43"/>
      <c r="I63" s="1"/>
      <c r="J63" s="43"/>
      <c r="K63" s="1"/>
      <c r="L63" s="1"/>
      <c r="M63" s="12"/>
      <c r="N63" s="2"/>
      <c r="O63" s="2"/>
      <c r="P63" s="2"/>
      <c r="Q63" s="2"/>
    </row>
    <row r="64">
      <c r="A64" s="9"/>
      <c r="B64" s="44">
        <v>11</v>
      </c>
      <c r="C64" s="45" t="s">
        <v>88</v>
      </c>
      <c r="D64" s="45"/>
      <c r="E64" s="45" t="s">
        <v>89</v>
      </c>
      <c r="F64" s="45" t="s">
        <v>3</v>
      </c>
      <c r="G64" s="46" t="s">
        <v>76</v>
      </c>
      <c r="H64" s="47">
        <v>55350</v>
      </c>
      <c r="I64" s="25">
        <f>ROUND(0,2)</f>
        <v>0</v>
      </c>
      <c r="J64" s="48">
        <f>ROUND(I64*H64,2)</f>
        <v>0</v>
      </c>
      <c r="K64" s="49">
        <v>0.20999999999999999</v>
      </c>
      <c r="L64" s="50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51" t="s">
        <v>47</v>
      </c>
      <c r="C65" s="1"/>
      <c r="D65" s="1"/>
      <c r="E65" s="52" t="s">
        <v>90</v>
      </c>
      <c r="F65" s="1"/>
      <c r="G65" s="1"/>
      <c r="H65" s="43"/>
      <c r="I65" s="1"/>
      <c r="J65" s="43"/>
      <c r="K65" s="1"/>
      <c r="L65" s="1"/>
      <c r="M65" s="12"/>
      <c r="N65" s="2"/>
      <c r="O65" s="2"/>
      <c r="P65" s="2"/>
      <c r="Q65" s="2"/>
    </row>
    <row r="66" thickBot="1">
      <c r="A66" s="9"/>
      <c r="B66" s="53" t="s">
        <v>49</v>
      </c>
      <c r="C66" s="54"/>
      <c r="D66" s="54"/>
      <c r="E66" s="55" t="s">
        <v>91</v>
      </c>
      <c r="F66" s="54"/>
      <c r="G66" s="54"/>
      <c r="H66" s="56"/>
      <c r="I66" s="54"/>
      <c r="J66" s="56"/>
      <c r="K66" s="54"/>
      <c r="L66" s="54"/>
      <c r="M66" s="12"/>
      <c r="N66" s="2"/>
      <c r="O66" s="2"/>
      <c r="P66" s="2"/>
      <c r="Q66" s="2"/>
    </row>
    <row r="67" thickTop="1" thickBot="1" ht="25" customHeight="1">
      <c r="A67" s="9"/>
      <c r="B67" s="1"/>
      <c r="C67" s="62">
        <v>3</v>
      </c>
      <c r="D67" s="1"/>
      <c r="E67" s="63" t="s">
        <v>31</v>
      </c>
      <c r="F67" s="1"/>
      <c r="G67" s="64" t="s">
        <v>67</v>
      </c>
      <c r="H67" s="65">
        <f>0+J64</f>
        <v>0</v>
      </c>
      <c r="I67" s="64" t="s">
        <v>68</v>
      </c>
      <c r="J67" s="66">
        <f>(L67-H67)</f>
        <v>0</v>
      </c>
      <c r="K67" s="64" t="s">
        <v>69</v>
      </c>
      <c r="L67" s="67">
        <f>0+L64</f>
        <v>0</v>
      </c>
      <c r="M67" s="12"/>
      <c r="N67" s="2"/>
      <c r="O67" s="2"/>
      <c r="P67" s="2"/>
      <c r="Q67" s="33">
        <f>0+Q64</f>
        <v>0</v>
      </c>
      <c r="R67" s="27">
        <f>0+R64</f>
        <v>0</v>
      </c>
      <c r="S67" s="68">
        <f>Q67*(1+J67)+R67</f>
        <v>0</v>
      </c>
    </row>
    <row r="68" thickTop="1" thickBot="1" ht="25" customHeight="1">
      <c r="A68" s="9"/>
      <c r="B68" s="69"/>
      <c r="C68" s="69"/>
      <c r="D68" s="69"/>
      <c r="E68" s="70"/>
      <c r="F68" s="69"/>
      <c r="G68" s="71" t="s">
        <v>70</v>
      </c>
      <c r="H68" s="72">
        <f>0+J64</f>
        <v>0</v>
      </c>
      <c r="I68" s="71" t="s">
        <v>71</v>
      </c>
      <c r="J68" s="73">
        <f>0+J67</f>
        <v>0</v>
      </c>
      <c r="K68" s="71" t="s">
        <v>72</v>
      </c>
      <c r="L68" s="74">
        <f>0+L64</f>
        <v>0</v>
      </c>
      <c r="M68" s="12"/>
      <c r="N68" s="2"/>
      <c r="O68" s="2"/>
      <c r="P68" s="2"/>
      <c r="Q68" s="2"/>
    </row>
    <row r="69" ht="40" customHeight="1">
      <c r="A69" s="9"/>
      <c r="B69" s="75" t="s">
        <v>92</v>
      </c>
      <c r="C69" s="1"/>
      <c r="D69" s="1"/>
      <c r="E69" s="1"/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>
      <c r="A70" s="9"/>
      <c r="B70" s="44">
        <v>10</v>
      </c>
      <c r="C70" s="45" t="s">
        <v>93</v>
      </c>
      <c r="D70" s="45"/>
      <c r="E70" s="45" t="s">
        <v>94</v>
      </c>
      <c r="F70" s="45" t="s">
        <v>3</v>
      </c>
      <c r="G70" s="46" t="s">
        <v>76</v>
      </c>
      <c r="H70" s="47">
        <v>23616</v>
      </c>
      <c r="I70" s="25">
        <f>ROUND(0,2)</f>
        <v>0</v>
      </c>
      <c r="J70" s="48">
        <f>ROUND(I70*H70,2)</f>
        <v>0</v>
      </c>
      <c r="K70" s="49">
        <v>0.20999999999999999</v>
      </c>
      <c r="L70" s="50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51" t="s">
        <v>47</v>
      </c>
      <c r="C71" s="1"/>
      <c r="D71" s="1"/>
      <c r="E71" s="52" t="s">
        <v>95</v>
      </c>
      <c r="F71" s="1"/>
      <c r="G71" s="1"/>
      <c r="H71" s="43"/>
      <c r="I71" s="1"/>
      <c r="J71" s="43"/>
      <c r="K71" s="1"/>
      <c r="L71" s="1"/>
      <c r="M71" s="12"/>
      <c r="N71" s="2"/>
      <c r="O71" s="2"/>
      <c r="P71" s="2"/>
      <c r="Q71" s="2"/>
    </row>
    <row r="72" thickBot="1">
      <c r="A72" s="9"/>
      <c r="B72" s="53" t="s">
        <v>49</v>
      </c>
      <c r="C72" s="54"/>
      <c r="D72" s="54"/>
      <c r="E72" s="55" t="s">
        <v>96</v>
      </c>
      <c r="F72" s="54"/>
      <c r="G72" s="54"/>
      <c r="H72" s="56"/>
      <c r="I72" s="54"/>
      <c r="J72" s="56"/>
      <c r="K72" s="54"/>
      <c r="L72" s="54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2">
        <v>4</v>
      </c>
      <c r="D73" s="1"/>
      <c r="E73" s="63" t="s">
        <v>32</v>
      </c>
      <c r="F73" s="1"/>
      <c r="G73" s="64" t="s">
        <v>67</v>
      </c>
      <c r="H73" s="65">
        <f>0+J70</f>
        <v>0</v>
      </c>
      <c r="I73" s="64" t="s">
        <v>68</v>
      </c>
      <c r="J73" s="66">
        <f>(L73-H73)</f>
        <v>0</v>
      </c>
      <c r="K73" s="64" t="s">
        <v>69</v>
      </c>
      <c r="L73" s="67">
        <f>0+L70</f>
        <v>0</v>
      </c>
      <c r="M73" s="12"/>
      <c r="N73" s="2"/>
      <c r="O73" s="2"/>
      <c r="P73" s="2"/>
      <c r="Q73" s="33">
        <f>0+Q70</f>
        <v>0</v>
      </c>
      <c r="R73" s="27">
        <f>0+R70</f>
        <v>0</v>
      </c>
      <c r="S73" s="68">
        <f>Q73*(1+J73)+R73</f>
        <v>0</v>
      </c>
    </row>
    <row r="74" thickTop="1" thickBot="1" ht="25" customHeight="1">
      <c r="A74" s="9"/>
      <c r="B74" s="69"/>
      <c r="C74" s="69"/>
      <c r="D74" s="69"/>
      <c r="E74" s="70"/>
      <c r="F74" s="69"/>
      <c r="G74" s="71" t="s">
        <v>70</v>
      </c>
      <c r="H74" s="72">
        <f>0+J70</f>
        <v>0</v>
      </c>
      <c r="I74" s="71" t="s">
        <v>71</v>
      </c>
      <c r="J74" s="73">
        <f>0+J73</f>
        <v>0</v>
      </c>
      <c r="K74" s="71" t="s">
        <v>72</v>
      </c>
      <c r="L74" s="74">
        <f>0+L70</f>
        <v>0</v>
      </c>
      <c r="M74" s="12"/>
      <c r="N74" s="2"/>
      <c r="O74" s="2"/>
      <c r="P74" s="2"/>
      <c r="Q74" s="2"/>
    </row>
    <row r="75" ht="40" customHeight="1">
      <c r="A75" s="9"/>
      <c r="B75" s="75" t="s">
        <v>97</v>
      </c>
      <c r="C75" s="1"/>
      <c r="D75" s="1"/>
      <c r="E75" s="1"/>
      <c r="F75" s="1"/>
      <c r="G75" s="1"/>
      <c r="H75" s="43"/>
      <c r="I75" s="1"/>
      <c r="J75" s="43"/>
      <c r="K75" s="1"/>
      <c r="L75" s="1"/>
      <c r="M75" s="12"/>
      <c r="N75" s="2"/>
      <c r="O75" s="2"/>
      <c r="P75" s="2"/>
      <c r="Q75" s="2"/>
    </row>
    <row r="76">
      <c r="A76" s="9"/>
      <c r="B76" s="44">
        <v>12</v>
      </c>
      <c r="C76" s="45" t="s">
        <v>98</v>
      </c>
      <c r="D76" s="45"/>
      <c r="E76" s="45" t="s">
        <v>99</v>
      </c>
      <c r="F76" s="45" t="s">
        <v>3</v>
      </c>
      <c r="G76" s="46" t="s">
        <v>76</v>
      </c>
      <c r="H76" s="47">
        <v>1500</v>
      </c>
      <c r="I76" s="25">
        <f>ROUND(0,2)</f>
        <v>0</v>
      </c>
      <c r="J76" s="48">
        <f>ROUND(I76*H76,2)</f>
        <v>0</v>
      </c>
      <c r="K76" s="49">
        <v>0.20999999999999999</v>
      </c>
      <c r="L76" s="50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51" t="s">
        <v>47</v>
      </c>
      <c r="C77" s="1"/>
      <c r="D77" s="1"/>
      <c r="E77" s="52" t="s">
        <v>100</v>
      </c>
      <c r="F77" s="1"/>
      <c r="G77" s="1"/>
      <c r="H77" s="43"/>
      <c r="I77" s="1"/>
      <c r="J77" s="43"/>
      <c r="K77" s="1"/>
      <c r="L77" s="1"/>
      <c r="M77" s="12"/>
      <c r="N77" s="2"/>
      <c r="O77" s="2"/>
      <c r="P77" s="2"/>
      <c r="Q77" s="2"/>
    </row>
    <row r="78" thickBot="1">
      <c r="A78" s="9"/>
      <c r="B78" s="53" t="s">
        <v>49</v>
      </c>
      <c r="C78" s="54"/>
      <c r="D78" s="54"/>
      <c r="E78" s="55" t="s">
        <v>101</v>
      </c>
      <c r="F78" s="54"/>
      <c r="G78" s="54"/>
      <c r="H78" s="56"/>
      <c r="I78" s="54"/>
      <c r="J78" s="56"/>
      <c r="K78" s="54"/>
      <c r="L78" s="54"/>
      <c r="M78" s="12"/>
      <c r="N78" s="2"/>
      <c r="O78" s="2"/>
      <c r="P78" s="2"/>
      <c r="Q78" s="2"/>
    </row>
    <row r="79" thickTop="1" thickBot="1" ht="25" customHeight="1">
      <c r="A79" s="9"/>
      <c r="B79" s="1"/>
      <c r="C79" s="62">
        <v>5</v>
      </c>
      <c r="D79" s="1"/>
      <c r="E79" s="63" t="s">
        <v>33</v>
      </c>
      <c r="F79" s="1"/>
      <c r="G79" s="64" t="s">
        <v>67</v>
      </c>
      <c r="H79" s="65">
        <f>0+J76</f>
        <v>0</v>
      </c>
      <c r="I79" s="64" t="s">
        <v>68</v>
      </c>
      <c r="J79" s="66">
        <f>(L79-H79)</f>
        <v>0</v>
      </c>
      <c r="K79" s="64" t="s">
        <v>69</v>
      </c>
      <c r="L79" s="67">
        <f>0+L76</f>
        <v>0</v>
      </c>
      <c r="M79" s="12"/>
      <c r="N79" s="2"/>
      <c r="O79" s="2"/>
      <c r="P79" s="2"/>
      <c r="Q79" s="33">
        <f>0+Q76</f>
        <v>0</v>
      </c>
      <c r="R79" s="27">
        <f>0+R76</f>
        <v>0</v>
      </c>
      <c r="S79" s="68">
        <f>Q79*(1+J79)+R79</f>
        <v>0</v>
      </c>
    </row>
    <row r="80" thickTop="1" thickBot="1" ht="25" customHeight="1">
      <c r="A80" s="9"/>
      <c r="B80" s="69"/>
      <c r="C80" s="69"/>
      <c r="D80" s="69"/>
      <c r="E80" s="70"/>
      <c r="F80" s="69"/>
      <c r="G80" s="71" t="s">
        <v>70</v>
      </c>
      <c r="H80" s="72">
        <f>0+J76</f>
        <v>0</v>
      </c>
      <c r="I80" s="71" t="s">
        <v>71</v>
      </c>
      <c r="J80" s="73">
        <f>0+J79</f>
        <v>0</v>
      </c>
      <c r="K80" s="71" t="s">
        <v>72</v>
      </c>
      <c r="L80" s="74">
        <f>0+L76</f>
        <v>0</v>
      </c>
      <c r="M80" s="12"/>
      <c r="N80" s="2"/>
      <c r="O80" s="2"/>
      <c r="P80" s="2"/>
      <c r="Q80" s="2"/>
    </row>
    <row r="81" ht="40" customHeight="1">
      <c r="A81" s="9"/>
      <c r="B81" s="75" t="s">
        <v>102</v>
      </c>
      <c r="C81" s="1"/>
      <c r="D81" s="1"/>
      <c r="E81" s="1"/>
      <c r="F81" s="1"/>
      <c r="G81" s="1"/>
      <c r="H81" s="43"/>
      <c r="I81" s="1"/>
      <c r="J81" s="43"/>
      <c r="K81" s="1"/>
      <c r="L81" s="1"/>
      <c r="M81" s="12"/>
      <c r="N81" s="2"/>
      <c r="O81" s="2"/>
      <c r="P81" s="2"/>
      <c r="Q81" s="2"/>
    </row>
    <row r="82">
      <c r="A82" s="9"/>
      <c r="B82" s="44">
        <v>13</v>
      </c>
      <c r="C82" s="45" t="s">
        <v>103</v>
      </c>
      <c r="D82" s="45"/>
      <c r="E82" s="45" t="s">
        <v>104</v>
      </c>
      <c r="F82" s="45" t="s">
        <v>3</v>
      </c>
      <c r="G82" s="46" t="s">
        <v>105</v>
      </c>
      <c r="H82" s="47">
        <v>8000</v>
      </c>
      <c r="I82" s="25">
        <f>ROUND(0,2)</f>
        <v>0</v>
      </c>
      <c r="J82" s="48">
        <f>ROUND(I82*H82,2)</f>
        <v>0</v>
      </c>
      <c r="K82" s="49">
        <v>0.20999999999999999</v>
      </c>
      <c r="L82" s="50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51" t="s">
        <v>47</v>
      </c>
      <c r="C83" s="1"/>
      <c r="D83" s="1"/>
      <c r="E83" s="52" t="s">
        <v>106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 thickBot="1">
      <c r="A84" s="9"/>
      <c r="B84" s="53" t="s">
        <v>49</v>
      </c>
      <c r="C84" s="54"/>
      <c r="D84" s="54"/>
      <c r="E84" s="55" t="s">
        <v>107</v>
      </c>
      <c r="F84" s="54"/>
      <c r="G84" s="54"/>
      <c r="H84" s="56"/>
      <c r="I84" s="54"/>
      <c r="J84" s="56"/>
      <c r="K84" s="54"/>
      <c r="L84" s="54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2">
        <v>9</v>
      </c>
      <c r="D85" s="1"/>
      <c r="E85" s="63" t="s">
        <v>34</v>
      </c>
      <c r="F85" s="1"/>
      <c r="G85" s="64" t="s">
        <v>67</v>
      </c>
      <c r="H85" s="65">
        <f>0+J82</f>
        <v>0</v>
      </c>
      <c r="I85" s="64" t="s">
        <v>68</v>
      </c>
      <c r="J85" s="66">
        <f>(L85-H85)</f>
        <v>0</v>
      </c>
      <c r="K85" s="64" t="s">
        <v>69</v>
      </c>
      <c r="L85" s="67">
        <f>0+L82</f>
        <v>0</v>
      </c>
      <c r="M85" s="12"/>
      <c r="N85" s="2"/>
      <c r="O85" s="2"/>
      <c r="P85" s="2"/>
      <c r="Q85" s="33">
        <f>0+Q82</f>
        <v>0</v>
      </c>
      <c r="R85" s="27">
        <f>0+R82</f>
        <v>0</v>
      </c>
      <c r="S85" s="68">
        <f>Q85*(1+J85)+R85</f>
        <v>0</v>
      </c>
    </row>
    <row r="86" thickTop="1" thickBot="1" ht="25" customHeight="1">
      <c r="A86" s="9"/>
      <c r="B86" s="69"/>
      <c r="C86" s="69"/>
      <c r="D86" s="69"/>
      <c r="E86" s="70"/>
      <c r="F86" s="69"/>
      <c r="G86" s="71" t="s">
        <v>70</v>
      </c>
      <c r="H86" s="72">
        <f>0+J82</f>
        <v>0</v>
      </c>
      <c r="I86" s="71" t="s">
        <v>71</v>
      </c>
      <c r="J86" s="73">
        <f>0+J85</f>
        <v>0</v>
      </c>
      <c r="K86" s="71" t="s">
        <v>72</v>
      </c>
      <c r="L86" s="74">
        <f>0+L82</f>
        <v>0</v>
      </c>
      <c r="M86" s="12"/>
      <c r="N86" s="2"/>
      <c r="O86" s="2"/>
      <c r="P86" s="2"/>
      <c r="Q86" s="2"/>
    </row>
    <row r="87">
      <c r="A87" s="13"/>
      <c r="B87" s="4"/>
      <c r="C87" s="4"/>
      <c r="D87" s="4"/>
      <c r="E87" s="4"/>
      <c r="F87" s="4"/>
      <c r="G87" s="4"/>
      <c r="H87" s="76"/>
      <c r="I87" s="4"/>
      <c r="J87" s="76"/>
      <c r="K87" s="4"/>
      <c r="L87" s="4"/>
      <c r="M87" s="14"/>
      <c r="N87" s="2"/>
      <c r="O87" s="2"/>
      <c r="P87" s="2"/>
      <c r="Q87" s="2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"/>
      <c r="O88" s="2"/>
      <c r="P88" s="2"/>
      <c r="Q88" s="2"/>
    </row>
  </sheetData>
  <mergeCells count="51">
    <mergeCell ref="B32:D32"/>
    <mergeCell ref="B33:D33"/>
    <mergeCell ref="B35:D35"/>
    <mergeCell ref="B36:D36"/>
    <mergeCell ref="B38:D38"/>
    <mergeCell ref="B39:D39"/>
    <mergeCell ref="B41:D41"/>
    <mergeCell ref="B42:D42"/>
    <mergeCell ref="B44:D44"/>
    <mergeCell ref="B45:D45"/>
    <mergeCell ref="B47:D47"/>
    <mergeCell ref="B48:D48"/>
    <mergeCell ref="B51:L51"/>
    <mergeCell ref="B53:D53"/>
    <mergeCell ref="B54:D54"/>
    <mergeCell ref="B56:D56"/>
    <mergeCell ref="B57:D57"/>
    <mergeCell ref="B59:D59"/>
    <mergeCell ref="B60:D60"/>
    <mergeCell ref="B63:L63"/>
    <mergeCell ref="B65:D65"/>
    <mergeCell ref="B66:D66"/>
    <mergeCell ref="B69:L69"/>
    <mergeCell ref="B71:D71"/>
    <mergeCell ref="B72:D72"/>
    <mergeCell ref="B75:L75"/>
    <mergeCell ref="B77:D77"/>
    <mergeCell ref="B78:D78"/>
    <mergeCell ref="B81:L81"/>
    <mergeCell ref="B83:D83"/>
    <mergeCell ref="B84:D8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25:D25"/>
    <mergeCell ref="B27:C28"/>
    <mergeCell ref="B30:L30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HP-SYNEK\Jiří Synek</cp:lastModifiedBy>
  <dcterms:modified xsi:type="dcterms:W3CDTF">2023-05-13T08:27:21Z</dcterms:modified>
</cp:coreProperties>
</file>